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udget\FY2024\"/>
    </mc:Choice>
  </mc:AlternateContent>
  <xr:revisionPtr revIDLastSave="0" documentId="13_ncr:1_{2134B11D-8443-4ABE-AF40-023D87878ADC}" xr6:coauthVersionLast="47" xr6:coauthVersionMax="47" xr10:uidLastSave="{00000000-0000-0000-0000-000000000000}"/>
  <bookViews>
    <workbookView xWindow="-120" yWindow="-120" windowWidth="29040" windowHeight="15840" xr2:uid="{4EEFCA04-547A-4D04-A31A-8C3CABF7CEF9}"/>
  </bookViews>
  <sheets>
    <sheet name="Summary Highlighting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B65" i="1"/>
  <c r="B68" i="1" s="1"/>
  <c r="A61" i="1"/>
  <c r="D54" i="1"/>
  <c r="A54" i="1"/>
  <c r="D53" i="1"/>
  <c r="D65" i="1" s="1"/>
  <c r="A53" i="1"/>
  <c r="B37" i="1"/>
  <c r="D35" i="1"/>
  <c r="C35" i="1"/>
  <c r="A35" i="1"/>
  <c r="D34" i="1"/>
  <c r="C34" i="1"/>
  <c r="A34" i="1"/>
  <c r="A33" i="1"/>
  <c r="B25" i="1"/>
  <c r="A23" i="1"/>
  <c r="A22" i="1"/>
  <c r="A21" i="1"/>
  <c r="A19" i="1"/>
  <c r="B10" i="1"/>
  <c r="A10" i="1"/>
  <c r="C9" i="1"/>
  <c r="A9" i="1"/>
  <c r="D8" i="1"/>
  <c r="D28" i="1" s="1"/>
  <c r="A8" i="1"/>
  <c r="C7" i="1"/>
  <c r="C28" i="1" s="1"/>
  <c r="A7" i="1"/>
  <c r="B6" i="1"/>
  <c r="B28" i="1" s="1"/>
  <c r="A6" i="1"/>
  <c r="C67" i="1" l="1"/>
  <c r="C68" i="1" s="1"/>
  <c r="B39" i="1"/>
  <c r="C30" i="1" s="1"/>
  <c r="C37" i="1" s="1"/>
  <c r="C39" i="1" s="1"/>
  <c r="D30" i="1" s="1"/>
  <c r="D37" i="1" s="1"/>
  <c r="D39" i="1" s="1"/>
  <c r="C71" i="1" l="1"/>
  <c r="D67" i="1"/>
  <c r="D68" i="1" s="1"/>
  <c r="D71" i="1" s="1"/>
  <c r="B71" i="1"/>
</calcChain>
</file>

<file path=xl/sharedStrings.xml><?xml version="1.0" encoding="utf-8"?>
<sst xmlns="http://schemas.openxmlformats.org/spreadsheetml/2006/main" count="46" uniqueCount="41">
  <si>
    <t>Warrant Article Requests</t>
  </si>
  <si>
    <t>Feb. 16, 2023</t>
  </si>
  <si>
    <t>Item</t>
  </si>
  <si>
    <t>FY24</t>
  </si>
  <si>
    <t>FY25</t>
  </si>
  <si>
    <t>FY26</t>
  </si>
  <si>
    <t>Notes</t>
  </si>
  <si>
    <t>Meter Program</t>
  </si>
  <si>
    <t>Mixer status in SCADA</t>
  </si>
  <si>
    <t>RNWTP Aeration Ball Replacement</t>
  </si>
  <si>
    <t>redirected article 3331 - Aeration Balls at Crooked Springs - $30,000</t>
  </si>
  <si>
    <t>MB Well No. 2 Insert (Well Repair and Rehabilitation)</t>
  </si>
  <si>
    <t>Infrastructure Upgrades</t>
  </si>
  <si>
    <t>Temp. Disconnects for Emergency Trailer CSWTP</t>
  </si>
  <si>
    <t>Watershed Lane Road Crossing</t>
  </si>
  <si>
    <t>Watershed Culvert Replacement</t>
  </si>
  <si>
    <t>Well exploration</t>
  </si>
  <si>
    <t>Grants/Incentives (Article 18 FY23)</t>
  </si>
  <si>
    <t>Design Fee</t>
  </si>
  <si>
    <t>redirected article 3307 -  Patriot Way - Somerset Looping and 3229 - 10 Wheel Dump Truck for about $519,200</t>
  </si>
  <si>
    <t>PFAS removal bond request (and any remaining Design fee if needed)</t>
  </si>
  <si>
    <t>TBD</t>
  </si>
  <si>
    <t>Free Cash Warrant Sum Request</t>
  </si>
  <si>
    <t>Free Cash</t>
  </si>
  <si>
    <t>Articles Pulled Back</t>
  </si>
  <si>
    <t>Funds Generated for Prior Year</t>
  </si>
  <si>
    <t>Total</t>
  </si>
  <si>
    <t>Remaining Funds</t>
  </si>
  <si>
    <t>Infrastructure Fee</t>
  </si>
  <si>
    <t>Dehumification Updates</t>
  </si>
  <si>
    <t xml:space="preserve">Mill Road Power Cable (1981) </t>
  </si>
  <si>
    <t>CSWTP and RNWTP Eaves painting and repair</t>
  </si>
  <si>
    <t>Office Building Updates - Paving  and drainage</t>
  </si>
  <si>
    <t>Paving Watershed Lane Road</t>
  </si>
  <si>
    <t>Riverneck Well No. 1 Electrical Update</t>
  </si>
  <si>
    <t>CSWTP Aeration Ball Replacement</t>
  </si>
  <si>
    <t>-$300,000 Woodbine to Delgarian. 
-1950/1960 CI main replace on Raw Main Line $250,000</t>
  </si>
  <si>
    <t>Infrastructure Fee Warrant Sum Request</t>
  </si>
  <si>
    <t>Infrastructure Fee Generation</t>
  </si>
  <si>
    <t>Remaining Infrastructure Fee Funds</t>
  </si>
  <si>
    <t>Total Remaining Free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</si>
</sst>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164" fontId="0" fillId="2" borderId="1" xfId="0" applyNumberFormat="1" applyFill="1" applyBorder="1"/>
    <xf numFmtId="0" fontId="2" fillId="0" borderId="1" xfId="0" applyFont="1" applyBorder="1" applyAlignment="1">
      <alignment wrapText="1"/>
    </xf>
    <xf numFmtId="165" fontId="0" fillId="2" borderId="0" xfId="0" applyNumberFormat="1" applyFill="1"/>
    <xf numFmtId="164" fontId="0" fillId="0" borderId="0" xfId="0" applyNumberFormat="1"/>
    <xf numFmtId="164" fontId="2" fillId="0" borderId="1" xfId="0" applyNumberFormat="1" applyFont="1" applyBorder="1" applyAlignment="1">
      <alignment wrapText="1"/>
    </xf>
    <xf numFmtId="6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2" borderId="1" xfId="0" applyNumberFormat="1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2" fillId="0" borderId="1" xfId="0" quotePrefix="1" applyFont="1" applyBorder="1" applyAlignment="1">
      <alignment wrapText="1"/>
    </xf>
    <xf numFmtId="164" fontId="3" fillId="0" borderId="1" xfId="0" applyNumberFormat="1" applyFont="1" applyBorder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Budget\FY2024\DraftWorking%20Version%20FY%202024%2015%20year%20plan%203_3_23%20LQ%20EDIT.xlsx" TargetMode="External"/><Relationship Id="rId1" Type="http://schemas.openxmlformats.org/officeDocument/2006/relationships/externalLinkPath" Target="DraftWorking%20Version%20FY%202024%2015%20year%20plan%203_3_23%20LQ%20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1 5 Yr CAPITAL PLAN"/>
      <sheetName val="2022 5 YR CAPITAL PLAN"/>
      <sheetName val="Summary Highlighting"/>
      <sheetName val="CIP 2024"/>
      <sheetName val="SRF FundingSchedule"/>
      <sheetName val="Other FundingSchedule"/>
      <sheetName val="TempPFAS"/>
      <sheetName val="Painting Pressure Tank"/>
      <sheetName val="Other Revenue"/>
      <sheetName val="RNWTP Shingles"/>
    </sheetNames>
    <sheetDataSet>
      <sheetData sheetId="0"/>
      <sheetData sheetId="1"/>
      <sheetData sheetId="2"/>
      <sheetData sheetId="3">
        <row r="11">
          <cell r="A11" t="str">
            <v>Replace 2007 Emergency Truck</v>
          </cell>
          <cell r="D11">
            <v>350000</v>
          </cell>
        </row>
        <row r="12">
          <cell r="A12" t="str">
            <v>Replace 2012 F-250 (Truck 3 -Diesel)</v>
          </cell>
          <cell r="F12">
            <v>80000</v>
          </cell>
        </row>
        <row r="15">
          <cell r="A15" t="str">
            <v>Replace 2014 F-250 (Truck 6)</v>
          </cell>
          <cell r="E15">
            <v>80000</v>
          </cell>
        </row>
        <row r="21">
          <cell r="A21" t="str">
            <v>Interior tank cleanout and inspection</v>
          </cell>
          <cell r="E21">
            <v>50000</v>
          </cell>
        </row>
        <row r="38">
          <cell r="A38" t="str">
            <v>Reserve Fund</v>
          </cell>
        </row>
        <row r="39">
          <cell r="D39">
            <v>5000</v>
          </cell>
        </row>
        <row r="57">
          <cell r="A57" t="str">
            <v>River Neck Roof Shingles</v>
          </cell>
        </row>
        <row r="62">
          <cell r="A62" t="str">
            <v>RN Valve Operators Replaced</v>
          </cell>
        </row>
        <row r="85">
          <cell r="A85" t="str">
            <v>Remove Trees on Easements</v>
          </cell>
        </row>
        <row r="93">
          <cell r="A93" t="str">
            <v>Misty Meadows Exploratory Well Work 
Article 12 (FY22)</v>
          </cell>
        </row>
        <row r="168">
          <cell r="A168" t="str">
            <v>Cell Tower</v>
          </cell>
        </row>
        <row r="169">
          <cell r="A169" t="str">
            <v>Misc. Fees</v>
          </cell>
          <cell r="D169">
            <v>300000</v>
          </cell>
          <cell r="E169">
            <v>300000</v>
          </cell>
        </row>
        <row r="170">
          <cell r="A170" t="str">
            <v>Budget Not Spent from previous fiscal year</v>
          </cell>
          <cell r="D170">
            <v>150000</v>
          </cell>
          <cell r="E170">
            <v>150000</v>
          </cell>
        </row>
        <row r="201">
          <cell r="A201" t="str">
            <v>Meter Program  ARTICLE 7 (FY22)</v>
          </cell>
          <cell r="F201">
            <v>152000</v>
          </cell>
        </row>
        <row r="203">
          <cell r="A203" t="str">
            <v xml:space="preserve">Infrastructure Upgrades: </v>
          </cell>
        </row>
        <row r="204">
          <cell r="F204">
            <v>120000</v>
          </cell>
        </row>
        <row r="209">
          <cell r="A209" t="str">
            <v>Watermain Replace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E7849-DCF2-483D-A16B-E70E09837543}">
  <sheetPr>
    <pageSetUpPr fitToPage="1"/>
  </sheetPr>
  <dimension ref="A2:H71"/>
  <sheetViews>
    <sheetView tabSelected="1" zoomScaleNormal="100" workbookViewId="0">
      <selection activeCell="E68" sqref="E68"/>
    </sheetView>
  </sheetViews>
  <sheetFormatPr defaultRowHeight="12.75" x14ac:dyDescent="0.2"/>
  <cols>
    <col min="1" max="1" width="50.28515625" bestFit="1" customWidth="1"/>
    <col min="2" max="2" width="10.140625" bestFit="1" customWidth="1"/>
    <col min="3" max="3" width="11.140625" bestFit="1" customWidth="1"/>
    <col min="4" max="4" width="10.140625" bestFit="1" customWidth="1"/>
    <col min="5" max="5" width="27.42578125" customWidth="1"/>
    <col min="6" max="6" width="27.85546875" bestFit="1" customWidth="1"/>
    <col min="7" max="7" width="12.7109375" bestFit="1" customWidth="1"/>
    <col min="8" max="8" width="10.140625" bestFit="1" customWidth="1"/>
    <col min="9" max="9" width="12.7109375" bestFit="1" customWidth="1"/>
  </cols>
  <sheetData>
    <row r="2" spans="1:6" x14ac:dyDescent="0.2">
      <c r="A2" s="1" t="s">
        <v>0</v>
      </c>
    </row>
    <row r="3" spans="1:6" x14ac:dyDescent="0.2">
      <c r="A3" t="s">
        <v>1</v>
      </c>
    </row>
    <row r="5" spans="1:6" x14ac:dyDescent="0.2">
      <c r="A5" s="2" t="s">
        <v>2</v>
      </c>
      <c r="B5" s="3" t="s">
        <v>3</v>
      </c>
      <c r="C5" s="3" t="s">
        <v>4</v>
      </c>
      <c r="D5" s="3" t="s">
        <v>5</v>
      </c>
      <c r="E5" s="4" t="s">
        <v>6</v>
      </c>
    </row>
    <row r="6" spans="1:6" x14ac:dyDescent="0.2">
      <c r="A6" s="5" t="str">
        <f>'[1]CIP 2024'!A11</f>
        <v>Replace 2007 Emergency Truck</v>
      </c>
      <c r="B6" s="6">
        <f>'[1]CIP 2024'!D11</f>
        <v>350000</v>
      </c>
      <c r="C6" s="6"/>
      <c r="D6" s="6"/>
      <c r="E6" s="7"/>
    </row>
    <row r="7" spans="1:6" x14ac:dyDescent="0.2">
      <c r="A7" s="5" t="str">
        <f>'[1]CIP 2024'!A15</f>
        <v>Replace 2014 F-250 (Truck 6)</v>
      </c>
      <c r="B7" s="6"/>
      <c r="C7" s="6">
        <f>'[1]CIP 2024'!E15</f>
        <v>80000</v>
      </c>
      <c r="D7" s="6"/>
      <c r="E7" s="7"/>
    </row>
    <row r="8" spans="1:6" x14ac:dyDescent="0.2">
      <c r="A8" s="5" t="str">
        <f>'[1]CIP 2024'!A12</f>
        <v>Replace 2012 F-250 (Truck 3 -Diesel)</v>
      </c>
      <c r="B8" s="6"/>
      <c r="C8" s="6"/>
      <c r="D8" s="6">
        <f>'[1]CIP 2024'!F12</f>
        <v>80000</v>
      </c>
      <c r="E8" s="7"/>
    </row>
    <row r="9" spans="1:6" x14ac:dyDescent="0.2">
      <c r="A9" s="5" t="str">
        <f>'[1]CIP 2024'!A21</f>
        <v>Interior tank cleanout and inspection</v>
      </c>
      <c r="B9" s="6"/>
      <c r="C9" s="6">
        <f>'[1]CIP 2024'!E21</f>
        <v>50000</v>
      </c>
      <c r="D9" s="6"/>
      <c r="E9" s="7"/>
    </row>
    <row r="10" spans="1:6" x14ac:dyDescent="0.2">
      <c r="A10" s="5" t="str">
        <f>'[1]CIP 2024'!A38</f>
        <v>Reserve Fund</v>
      </c>
      <c r="B10" s="6">
        <f>'[1]CIP 2024'!D39</f>
        <v>5000</v>
      </c>
      <c r="C10" s="6"/>
      <c r="D10" s="6"/>
      <c r="E10" s="7"/>
    </row>
    <row r="11" spans="1:6" x14ac:dyDescent="0.2">
      <c r="A11" s="8" t="s">
        <v>7</v>
      </c>
      <c r="B11" s="6">
        <v>115000</v>
      </c>
      <c r="C11" s="6"/>
      <c r="D11" s="6"/>
      <c r="E11" s="7"/>
    </row>
    <row r="12" spans="1:6" x14ac:dyDescent="0.2">
      <c r="A12" s="5" t="s">
        <v>8</v>
      </c>
      <c r="B12" s="6"/>
      <c r="C12" s="6">
        <v>35000</v>
      </c>
      <c r="D12" s="6"/>
      <c r="E12" s="7"/>
    </row>
    <row r="13" spans="1:6" ht="38.25" x14ac:dyDescent="0.2">
      <c r="A13" s="8" t="s">
        <v>9</v>
      </c>
      <c r="B13" s="6">
        <v>30000</v>
      </c>
      <c r="C13" s="6"/>
      <c r="D13" s="6"/>
      <c r="E13" s="7" t="s">
        <v>10</v>
      </c>
    </row>
    <row r="14" spans="1:6" x14ac:dyDescent="0.2">
      <c r="A14" s="8" t="s">
        <v>11</v>
      </c>
      <c r="B14" s="6">
        <v>50000</v>
      </c>
      <c r="C14" s="6"/>
      <c r="D14" s="6"/>
      <c r="E14" s="7"/>
    </row>
    <row r="15" spans="1:6" x14ac:dyDescent="0.2">
      <c r="A15" s="8" t="s">
        <v>12</v>
      </c>
      <c r="B15" s="6">
        <v>100000</v>
      </c>
      <c r="C15" s="6"/>
      <c r="D15" s="6"/>
      <c r="E15" s="7"/>
    </row>
    <row r="16" spans="1:6" x14ac:dyDescent="0.2">
      <c r="A16" s="5" t="s">
        <v>13</v>
      </c>
      <c r="B16" s="6">
        <v>15000</v>
      </c>
      <c r="C16" s="6"/>
      <c r="D16" s="6"/>
      <c r="E16" s="7"/>
      <c r="F16" t="s">
        <v>14</v>
      </c>
    </row>
    <row r="17" spans="1:8" x14ac:dyDescent="0.2">
      <c r="A17" s="8" t="s">
        <v>15</v>
      </c>
      <c r="B17" s="6"/>
      <c r="C17" s="9"/>
      <c r="D17" s="6"/>
      <c r="E17" s="10"/>
      <c r="F17" s="11">
        <v>1710000</v>
      </c>
      <c r="G17" s="12"/>
    </row>
    <row r="18" spans="1:8" x14ac:dyDescent="0.2">
      <c r="A18" s="8" t="s">
        <v>16</v>
      </c>
      <c r="B18" s="6">
        <v>100000</v>
      </c>
      <c r="C18" s="6"/>
      <c r="D18" s="6"/>
      <c r="E18" s="13"/>
      <c r="H18" s="12"/>
    </row>
    <row r="19" spans="1:8" x14ac:dyDescent="0.2">
      <c r="A19" s="5" t="str">
        <f>'[1]CIP 2024'!A57</f>
        <v>River Neck Roof Shingles</v>
      </c>
      <c r="B19" s="6">
        <v>75000</v>
      </c>
      <c r="C19" s="6"/>
      <c r="D19" s="6"/>
      <c r="E19" s="14"/>
    </row>
    <row r="20" spans="1:8" x14ac:dyDescent="0.2">
      <c r="A20" s="5"/>
      <c r="B20" s="6"/>
      <c r="C20" s="6"/>
      <c r="D20" s="6"/>
      <c r="E20" s="14"/>
    </row>
    <row r="21" spans="1:8" x14ac:dyDescent="0.2">
      <c r="A21" s="5" t="str">
        <f>'[1]CIP 2024'!A85</f>
        <v>Remove Trees on Easements</v>
      </c>
      <c r="B21" s="6"/>
      <c r="C21" s="6">
        <v>50000</v>
      </c>
      <c r="D21" s="6"/>
      <c r="E21" s="13"/>
    </row>
    <row r="22" spans="1:8" x14ac:dyDescent="0.2">
      <c r="A22" s="5" t="str">
        <f>'[1]CIP 2024'!A93</f>
        <v>Misty Meadows Exploratory Well Work 
Article 12 (FY22)</v>
      </c>
      <c r="B22" s="6"/>
      <c r="C22" s="6"/>
      <c r="D22" s="6">
        <v>370000</v>
      </c>
      <c r="E22" s="13"/>
    </row>
    <row r="23" spans="1:8" x14ac:dyDescent="0.2">
      <c r="A23" s="5" t="str">
        <f>'[1]CIP 2024'!A62</f>
        <v>RN Valve Operators Replaced</v>
      </c>
      <c r="B23" s="6"/>
      <c r="C23" s="6"/>
      <c r="D23" s="6">
        <v>400000</v>
      </c>
      <c r="E23" s="13"/>
    </row>
    <row r="24" spans="1:8" x14ac:dyDescent="0.2">
      <c r="A24" s="8" t="s">
        <v>17</v>
      </c>
      <c r="B24" s="6"/>
      <c r="C24" s="6">
        <v>40000</v>
      </c>
      <c r="D24" s="6"/>
      <c r="E24" s="13"/>
    </row>
    <row r="25" spans="1:8" ht="51" x14ac:dyDescent="0.2">
      <c r="A25" s="8" t="s">
        <v>18</v>
      </c>
      <c r="B25" s="15">
        <f>800000+200000+500000-519200</f>
        <v>980800</v>
      </c>
      <c r="C25" s="6"/>
      <c r="D25" s="6"/>
      <c r="E25" s="10" t="s">
        <v>19</v>
      </c>
    </row>
    <row r="26" spans="1:8" x14ac:dyDescent="0.2">
      <c r="A26" s="8" t="s">
        <v>20</v>
      </c>
      <c r="B26" s="6"/>
      <c r="C26" s="16"/>
      <c r="D26" s="6"/>
      <c r="E26" s="10" t="s">
        <v>21</v>
      </c>
    </row>
    <row r="27" spans="1:8" x14ac:dyDescent="0.2">
      <c r="A27" s="17"/>
      <c r="B27" s="12"/>
      <c r="C27" s="12"/>
      <c r="D27" s="12"/>
      <c r="E27" s="18"/>
    </row>
    <row r="28" spans="1:8" x14ac:dyDescent="0.2">
      <c r="A28" s="19" t="s">
        <v>22</v>
      </c>
      <c r="B28" s="20">
        <f>SUM(B6:B26)</f>
        <v>1820800</v>
      </c>
      <c r="C28" s="20">
        <f>SUM(C6:C26)</f>
        <v>255000</v>
      </c>
      <c r="D28" s="20">
        <f>SUM(D6:D26)</f>
        <v>850000</v>
      </c>
      <c r="E28" s="18"/>
    </row>
    <row r="29" spans="1:8" x14ac:dyDescent="0.2">
      <c r="E29" s="18"/>
    </row>
    <row r="30" spans="1:8" x14ac:dyDescent="0.2">
      <c r="A30" s="8" t="s">
        <v>23</v>
      </c>
      <c r="B30" s="6">
        <v>2605988</v>
      </c>
      <c r="C30" s="6">
        <f>B39</f>
        <v>785188</v>
      </c>
      <c r="D30" s="6">
        <f>C39</f>
        <v>1150188</v>
      </c>
      <c r="E30" s="7"/>
    </row>
    <row r="31" spans="1:8" x14ac:dyDescent="0.2">
      <c r="A31" s="8" t="s">
        <v>24</v>
      </c>
      <c r="B31" s="6"/>
      <c r="C31" s="6"/>
      <c r="D31" s="6">
        <v>0</v>
      </c>
      <c r="E31" s="7"/>
    </row>
    <row r="32" spans="1:8" x14ac:dyDescent="0.2">
      <c r="A32" s="8" t="s">
        <v>25</v>
      </c>
      <c r="B32" s="6"/>
      <c r="C32" s="6"/>
      <c r="D32" s="6"/>
      <c r="E32" s="7"/>
    </row>
    <row r="33" spans="1:5" x14ac:dyDescent="0.2">
      <c r="A33" s="21" t="str">
        <f>'[1]CIP 2024'!A168</f>
        <v>Cell Tower</v>
      </c>
      <c r="B33" s="6"/>
      <c r="C33" s="6">
        <v>170000</v>
      </c>
      <c r="D33" s="6">
        <v>200000</v>
      </c>
      <c r="E33" s="7"/>
    </row>
    <row r="34" spans="1:5" x14ac:dyDescent="0.2">
      <c r="A34" s="21" t="str">
        <f>'[1]CIP 2024'!A169</f>
        <v>Misc. Fees</v>
      </c>
      <c r="B34" s="6"/>
      <c r="C34" s="6">
        <f>'[1]CIP 2024'!D169</f>
        <v>300000</v>
      </c>
      <c r="D34" s="6">
        <f>'[1]CIP 2024'!E169</f>
        <v>300000</v>
      </c>
      <c r="E34" s="7"/>
    </row>
    <row r="35" spans="1:5" x14ac:dyDescent="0.2">
      <c r="A35" s="21" t="str">
        <f>'[1]CIP 2024'!A170</f>
        <v>Budget Not Spent from previous fiscal year</v>
      </c>
      <c r="B35" s="6"/>
      <c r="C35" s="6">
        <f>'[1]CIP 2024'!D170</f>
        <v>150000</v>
      </c>
      <c r="D35" s="6">
        <f>'[1]CIP 2024'!E170</f>
        <v>150000</v>
      </c>
      <c r="E35" s="7"/>
    </row>
    <row r="36" spans="1:5" x14ac:dyDescent="0.2">
      <c r="A36" s="5"/>
      <c r="B36" s="6"/>
      <c r="C36" s="6"/>
      <c r="D36" s="6"/>
      <c r="E36" s="7"/>
    </row>
    <row r="37" spans="1:5" x14ac:dyDescent="0.2">
      <c r="A37" s="22" t="s">
        <v>26</v>
      </c>
      <c r="B37" s="23">
        <f>SUM(B30:B35)</f>
        <v>2605988</v>
      </c>
      <c r="C37" s="23">
        <f>SUM(C30:C35)</f>
        <v>1405188</v>
      </c>
      <c r="D37" s="23">
        <f>SUM(D30:D35)</f>
        <v>1800188</v>
      </c>
      <c r="E37" s="7"/>
    </row>
    <row r="38" spans="1:5" x14ac:dyDescent="0.2">
      <c r="B38" s="12"/>
      <c r="C38" s="12"/>
      <c r="D38" s="12"/>
      <c r="E38" s="18"/>
    </row>
    <row r="39" spans="1:5" x14ac:dyDescent="0.2">
      <c r="A39" s="19" t="s">
        <v>27</v>
      </c>
      <c r="B39" s="20">
        <f>B37-B28</f>
        <v>785188</v>
      </c>
      <c r="C39" s="20">
        <f>C37-C28</f>
        <v>1150188</v>
      </c>
      <c r="D39" s="20">
        <f>D37-D28</f>
        <v>950188</v>
      </c>
      <c r="E39" s="18"/>
    </row>
    <row r="40" spans="1:5" x14ac:dyDescent="0.2">
      <c r="B40" s="12"/>
      <c r="C40" s="12"/>
      <c r="D40" s="12"/>
      <c r="E40" s="18"/>
    </row>
    <row r="41" spans="1:5" x14ac:dyDescent="0.2">
      <c r="B41" s="12"/>
      <c r="C41" s="12"/>
      <c r="D41" s="12"/>
      <c r="E41" s="18"/>
    </row>
    <row r="42" spans="1:5" x14ac:dyDescent="0.2">
      <c r="B42" s="12"/>
      <c r="C42" s="12"/>
      <c r="D42" s="12"/>
      <c r="E42" s="18"/>
    </row>
    <row r="43" spans="1:5" x14ac:dyDescent="0.2">
      <c r="B43" s="12"/>
      <c r="C43" s="12"/>
      <c r="D43" s="12"/>
      <c r="E43" s="18"/>
    </row>
    <row r="44" spans="1:5" x14ac:dyDescent="0.2">
      <c r="B44" s="12"/>
      <c r="C44" s="12"/>
      <c r="D44" s="12"/>
      <c r="E44" s="18"/>
    </row>
    <row r="45" spans="1:5" x14ac:dyDescent="0.2">
      <c r="B45" s="12"/>
      <c r="C45" s="12"/>
      <c r="D45" s="12"/>
      <c r="E45" s="18"/>
    </row>
    <row r="46" spans="1:5" x14ac:dyDescent="0.2">
      <c r="A46" s="1" t="s">
        <v>28</v>
      </c>
      <c r="B46" s="12"/>
      <c r="C46" s="12"/>
      <c r="D46" s="12"/>
      <c r="E46" s="18"/>
    </row>
    <row r="47" spans="1:5" x14ac:dyDescent="0.2">
      <c r="A47" s="1"/>
      <c r="B47" s="12"/>
      <c r="C47" s="12"/>
      <c r="D47" s="12"/>
      <c r="E47" s="18"/>
    </row>
    <row r="48" spans="1:5" x14ac:dyDescent="0.2">
      <c r="A48" s="2" t="s">
        <v>2</v>
      </c>
      <c r="B48" s="3" t="s">
        <v>3</v>
      </c>
      <c r="C48" s="3" t="s">
        <v>4</v>
      </c>
      <c r="D48" s="3" t="s">
        <v>5</v>
      </c>
      <c r="E48" s="24" t="s">
        <v>6</v>
      </c>
    </row>
    <row r="49" spans="1:7" x14ac:dyDescent="0.2">
      <c r="A49" s="5"/>
      <c r="B49" s="6"/>
      <c r="C49" s="6"/>
      <c r="D49" s="6"/>
      <c r="E49" s="7"/>
    </row>
    <row r="50" spans="1:7" x14ac:dyDescent="0.2">
      <c r="A50" s="5"/>
      <c r="B50" s="6"/>
      <c r="C50" s="6"/>
      <c r="D50" s="6"/>
      <c r="E50" s="7"/>
    </row>
    <row r="51" spans="1:7" x14ac:dyDescent="0.2">
      <c r="A51" s="5"/>
      <c r="B51" s="6"/>
      <c r="C51" s="6"/>
      <c r="D51" s="6"/>
      <c r="E51" s="7"/>
    </row>
    <row r="52" spans="1:7" x14ac:dyDescent="0.2">
      <c r="A52" s="8" t="s">
        <v>29</v>
      </c>
      <c r="B52" s="6"/>
      <c r="C52" s="6"/>
      <c r="D52" s="6">
        <v>300000</v>
      </c>
      <c r="E52" s="7"/>
    </row>
    <row r="53" spans="1:7" x14ac:dyDescent="0.2">
      <c r="A53" s="5" t="str">
        <f>'[1]CIP 2024'!A201</f>
        <v>Meter Program  ARTICLE 7 (FY22)</v>
      </c>
      <c r="B53" s="6"/>
      <c r="C53" s="6">
        <v>115000</v>
      </c>
      <c r="D53" s="6">
        <f>'[1]CIP 2024'!F201</f>
        <v>152000</v>
      </c>
      <c r="E53" s="7"/>
    </row>
    <row r="54" spans="1:7" x14ac:dyDescent="0.2">
      <c r="A54" s="5" t="str">
        <f>'[1]CIP 2024'!A203</f>
        <v xml:space="preserve">Infrastructure Upgrades: </v>
      </c>
      <c r="B54" s="6"/>
      <c r="C54" s="6">
        <v>100000</v>
      </c>
      <c r="D54" s="6">
        <f>'[1]CIP 2024'!F204</f>
        <v>120000</v>
      </c>
      <c r="E54" s="10"/>
    </row>
    <row r="55" spans="1:7" x14ac:dyDescent="0.2">
      <c r="A55" s="5" t="s">
        <v>30</v>
      </c>
      <c r="B55" s="6"/>
      <c r="C55" s="6">
        <v>100000</v>
      </c>
      <c r="D55" s="6"/>
      <c r="E55" s="10"/>
    </row>
    <row r="56" spans="1:7" x14ac:dyDescent="0.2">
      <c r="A56" s="5" t="s">
        <v>31</v>
      </c>
      <c r="B56" s="6"/>
      <c r="C56" s="6">
        <v>75000</v>
      </c>
      <c r="D56" s="6"/>
      <c r="E56" s="10"/>
    </row>
    <row r="57" spans="1:7" x14ac:dyDescent="0.2">
      <c r="A57" s="8" t="s">
        <v>32</v>
      </c>
      <c r="B57" s="6"/>
      <c r="C57" s="6">
        <v>60000</v>
      </c>
      <c r="D57" s="6"/>
      <c r="E57" s="10"/>
    </row>
    <row r="58" spans="1:7" x14ac:dyDescent="0.2">
      <c r="A58" s="8" t="s">
        <v>33</v>
      </c>
      <c r="B58" s="6"/>
      <c r="C58" s="6"/>
      <c r="D58" s="6">
        <v>225000</v>
      </c>
      <c r="E58" s="10"/>
    </row>
    <row r="59" spans="1:7" x14ac:dyDescent="0.2">
      <c r="A59" s="8" t="s">
        <v>34</v>
      </c>
      <c r="B59" s="6"/>
      <c r="C59" s="6">
        <v>40000</v>
      </c>
      <c r="D59" s="6"/>
      <c r="E59" s="10"/>
    </row>
    <row r="60" spans="1:7" x14ac:dyDescent="0.2">
      <c r="A60" s="5" t="s">
        <v>35</v>
      </c>
      <c r="B60" s="6"/>
      <c r="C60" s="5"/>
      <c r="D60" s="6">
        <v>115000</v>
      </c>
      <c r="E60" s="10"/>
    </row>
    <row r="61" spans="1:7" ht="51" x14ac:dyDescent="0.2">
      <c r="A61" s="5" t="str">
        <f>'[1]CIP 2024'!A209</f>
        <v>Watermain Replace</v>
      </c>
      <c r="B61" s="6"/>
      <c r="C61" s="6">
        <v>300000</v>
      </c>
      <c r="D61" s="6">
        <v>250000</v>
      </c>
      <c r="E61" s="25" t="s">
        <v>36</v>
      </c>
      <c r="G61" s="17"/>
    </row>
    <row r="62" spans="1:7" x14ac:dyDescent="0.2">
      <c r="A62" s="8"/>
      <c r="B62" s="26"/>
      <c r="C62" s="6"/>
      <c r="D62" s="6"/>
      <c r="E62" s="10"/>
      <c r="G62" s="17"/>
    </row>
    <row r="63" spans="1:7" x14ac:dyDescent="0.2">
      <c r="B63" s="12"/>
      <c r="C63" s="12"/>
      <c r="D63" s="12"/>
      <c r="E63" s="18"/>
    </row>
    <row r="64" spans="1:7" x14ac:dyDescent="0.2">
      <c r="B64" s="12"/>
      <c r="C64" s="12"/>
      <c r="D64" s="12"/>
      <c r="E64" s="18"/>
    </row>
    <row r="65" spans="1:5" x14ac:dyDescent="0.2">
      <c r="A65" s="19" t="s">
        <v>37</v>
      </c>
      <c r="B65" s="20">
        <f>SUM(B49:B62)</f>
        <v>0</v>
      </c>
      <c r="C65" s="20">
        <f>SUM(C49:C62)</f>
        <v>790000</v>
      </c>
      <c r="D65" s="20">
        <f>SUM(D49:D62)</f>
        <v>1162000</v>
      </c>
      <c r="E65" s="18"/>
    </row>
    <row r="66" spans="1:5" x14ac:dyDescent="0.2">
      <c r="B66" s="12"/>
      <c r="C66" s="12"/>
      <c r="D66" s="12"/>
      <c r="E66" s="18"/>
    </row>
    <row r="67" spans="1:5" x14ac:dyDescent="0.2">
      <c r="A67" s="19" t="s">
        <v>38</v>
      </c>
      <c r="B67" s="20">
        <v>0</v>
      </c>
      <c r="C67" s="20">
        <f>1200000+B68</f>
        <v>1200000</v>
      </c>
      <c r="D67" s="20">
        <f>1200000+C68</f>
        <v>1610000</v>
      </c>
      <c r="E67" s="18"/>
    </row>
    <row r="68" spans="1:5" ht="39.6" customHeight="1" x14ac:dyDescent="0.2">
      <c r="A68" s="19" t="s">
        <v>39</v>
      </c>
      <c r="B68" s="20">
        <f>B67-B65</f>
        <v>0</v>
      </c>
      <c r="C68" s="20">
        <f>C67-C65</f>
        <v>410000</v>
      </c>
      <c r="D68" s="20">
        <f>D67-D65</f>
        <v>448000</v>
      </c>
      <c r="E68" s="27"/>
    </row>
    <row r="69" spans="1:5" x14ac:dyDescent="0.2">
      <c r="B69" s="12"/>
      <c r="C69" s="12"/>
      <c r="D69" s="12"/>
    </row>
    <row r="71" spans="1:5" x14ac:dyDescent="0.2">
      <c r="A71" s="19" t="s">
        <v>40</v>
      </c>
      <c r="B71" s="20">
        <f>B68+B39</f>
        <v>785188</v>
      </c>
      <c r="C71" s="20">
        <f>C68+C39</f>
        <v>1560188</v>
      </c>
      <c r="D71" s="20">
        <f>D68+D39</f>
        <v>1398188</v>
      </c>
    </row>
  </sheetData>
  <sheetProtection algorithmName="SHA-512" hashValue="pYkZ+V5gRjW3p3c7wiORt+Wf5KRTTT0yNXqWV0/HqFTJVAEOLJeXDDQW1O319QRcjMpEnTExsQY3t+gRmM930w==" saltValue="p62Z4U2ieWC6CPfYMpaQdw==" spinCount="100000" sheet="1" objects="1" scenarios="1"/>
  <pageMargins left="0.7" right="0.7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Highlighting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Quatrale</dc:creator>
  <cp:lastModifiedBy>Lisa Quatrale</cp:lastModifiedBy>
  <dcterms:created xsi:type="dcterms:W3CDTF">2023-03-29T19:42:47Z</dcterms:created>
  <dcterms:modified xsi:type="dcterms:W3CDTF">2023-03-29T19:51:30Z</dcterms:modified>
</cp:coreProperties>
</file>